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00" yWindow="936" windowWidth="14400" windowHeight="15276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15" i="1"/>
  <c r="F28" i="1" l="1"/>
  <c r="E28" i="1"/>
  <c r="E27" i="1"/>
  <c r="F27" i="1" s="1"/>
  <c r="E17" i="1"/>
  <c r="F17" i="1" s="1"/>
  <c r="F9" i="1"/>
  <c r="E10" i="1"/>
  <c r="F10" i="1" s="1"/>
  <c r="E9" i="1"/>
  <c r="D19" i="1"/>
  <c r="E18" i="1" s="1"/>
  <c r="F18" i="1" s="1"/>
  <c r="D12" i="1"/>
  <c r="E12" i="1" s="1"/>
  <c r="F12" i="1" s="1"/>
  <c r="D34" i="1" l="1"/>
  <c r="D35" i="1" s="1"/>
  <c r="D39" i="1" s="1"/>
  <c r="G39" i="1" s="1"/>
  <c r="D40" i="1"/>
  <c r="D23" i="1"/>
  <c r="D25" i="1"/>
  <c r="D38" i="1" l="1"/>
  <c r="C38" i="1"/>
  <c r="F25" i="1" l="1"/>
  <c r="E25" i="1"/>
  <c r="C25" i="1"/>
  <c r="C15" i="1" l="1"/>
  <c r="E15" i="1" l="1"/>
  <c r="G38" i="1" l="1"/>
  <c r="F31" i="1" l="1"/>
  <c r="E31" i="1"/>
  <c r="E36" i="1" s="1"/>
  <c r="D31" i="1"/>
  <c r="D37" i="1" s="1"/>
  <c r="C31" i="1"/>
  <c r="C36" i="1" s="1"/>
  <c r="C40" i="1" s="1"/>
  <c r="F15" i="1"/>
  <c r="F36" i="1" l="1"/>
  <c r="F40" i="1" s="1"/>
  <c r="E40" i="1"/>
  <c r="G40" i="1" l="1"/>
  <c r="G36" i="1"/>
</calcChain>
</file>

<file path=xl/sharedStrings.xml><?xml version="1.0" encoding="utf-8"?>
<sst xmlns="http://schemas.openxmlformats.org/spreadsheetml/2006/main" count="58" uniqueCount="39">
  <si>
    <t>Основные направления деятельности</t>
  </si>
  <si>
    <t>Источники финсирования</t>
  </si>
  <si>
    <t>Необходимая сумма, тыс. руб.</t>
  </si>
  <si>
    <t>Ожидаемый эффект</t>
  </si>
  <si>
    <t>1.1. Стоимость электроэнергии на уличное освещение</t>
  </si>
  <si>
    <t>местный бюджет</t>
  </si>
  <si>
    <t>1. Уличное освещение территории Мамаканского муниципального образования</t>
  </si>
  <si>
    <t>1.2. Аренда опор</t>
  </si>
  <si>
    <t>1.4. Монтаж и отключение уличных новогодних гирлянд</t>
  </si>
  <si>
    <t>2. Содержание мест общего пользования</t>
  </si>
  <si>
    <t>Повышение общего уровня благоустройства поселения</t>
  </si>
  <si>
    <t>2.2. Содержание общепоселковой ели, горки</t>
  </si>
  <si>
    <t>2.4. Приобретение материалов (мешки для мусора, перчатки, инвентарь, лакокрасочные материалы, доски, гвозди, саморезы)</t>
  </si>
  <si>
    <t>3. Содержание мест захоронения</t>
  </si>
  <si>
    <t>3.1. Содержание кладбища Мамаканского городского поселения (подметание дорожек на территории старого и нового кладбища, очистка мусорных ящиков и уборка вокруг них на территории нового и старого кладбища, вывоз мусора на полигон, спил сухостоя и валежника на новом и старом кладбище, вывоз мусора на полигон)</t>
  </si>
  <si>
    <t>3.2. Поднятие и транспортировка невостребованных трупов</t>
  </si>
  <si>
    <t>Всего по разделу</t>
  </si>
  <si>
    <t>Повышение уровня внешнего благоустройства и санитарного и эстетического содержания поселения, ликвидация несанкционированных свалок, содержание и ремонт детского и спортивного оборудования, остановок, парковочных мест</t>
  </si>
  <si>
    <t>Организация ритуальных услуг и содержание мест захоронения</t>
  </si>
  <si>
    <t>Итого по программе</t>
  </si>
  <si>
    <t>ИЗ НИХ:</t>
  </si>
  <si>
    <t>Местный бюджет</t>
  </si>
  <si>
    <t>Областной бюджет</t>
  </si>
  <si>
    <t>Районный бюджет</t>
  </si>
  <si>
    <t xml:space="preserve">1.5. Приобретение светильников </t>
  </si>
  <si>
    <t xml:space="preserve">2.1. Уборка улиц Мамаканского городского поселения, содержание мест общего пользования </t>
  </si>
  <si>
    <t>3.3. Ремонт площадок ТБО</t>
  </si>
  <si>
    <t>4. Природоохранные мероприятия</t>
  </si>
  <si>
    <t>районный бюджет</t>
  </si>
  <si>
    <t>1.6. Текущий ремонт уличного освещения по ул. Гидростроителей, 70 лет Октября</t>
  </si>
  <si>
    <t>областной бюджет</t>
  </si>
  <si>
    <t>3.4. Спил деревьев на кладбище</t>
  </si>
  <si>
    <t>Приложение № 1 к муниципальной программе "Благоустройство территории Мамаканского муниципального образования" на 2024-2027 годы</t>
  </si>
  <si>
    <t>План программных мероприятий по благоустройству территории Мамаканского муниципального образования на 2024-2027 годы</t>
  </si>
  <si>
    <t xml:space="preserve">2.8. инициативный проект "Благоустройство улицы Набережной" </t>
  </si>
  <si>
    <t xml:space="preserve">2.7. Инициативный проект "Чистый поселок" </t>
  </si>
  <si>
    <t xml:space="preserve">Устройство площадок временного размещения ТКО </t>
  </si>
  <si>
    <t xml:space="preserve">уборка свалки </t>
  </si>
  <si>
    <t xml:space="preserve">Подготовил : главный специалист по благоустройству и дорожному хозяйству                                                                                             И.С.Искакова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</si>
</sst>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8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7" fillId="3" borderId="17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5" fillId="3" borderId="1" xfId="0" applyFont="1" applyFill="1" applyBorder="1"/>
    <xf numFmtId="0" fontId="6" fillId="2" borderId="0" xfId="0" applyFont="1" applyFill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vertical="top"/>
    </xf>
    <xf numFmtId="2" fontId="1" fillId="2" borderId="1" xfId="0" applyNumberFormat="1" applyFont="1" applyFill="1" applyBorder="1" applyAlignment="1">
      <alignment vertical="top"/>
    </xf>
    <xf numFmtId="2" fontId="3" fillId="0" borderId="1" xfId="0" applyNumberFormat="1" applyFont="1" applyFill="1" applyBorder="1" applyAlignment="1">
      <alignment vertical="top"/>
    </xf>
    <xf numFmtId="2" fontId="3" fillId="0" borderId="1" xfId="0" applyNumberFormat="1" applyFont="1" applyBorder="1"/>
    <xf numFmtId="2" fontId="8" fillId="3" borderId="1" xfId="0" applyNumberFormat="1" applyFont="1" applyFill="1" applyBorder="1"/>
    <xf numFmtId="0" fontId="0" fillId="0" borderId="15" xfId="0" applyBorder="1" applyAlignment="1">
      <alignment wrapText="1"/>
    </xf>
    <xf numFmtId="0" fontId="2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34" workbookViewId="0">
      <selection activeCell="G48" sqref="G48"/>
    </sheetView>
  </sheetViews>
  <sheetFormatPr defaultRowHeight="14.4" x14ac:dyDescent="0.3"/>
  <cols>
    <col min="1" max="1" width="32" customWidth="1"/>
    <col min="2" max="2" width="21" customWidth="1"/>
    <col min="3" max="3" width="9" customWidth="1"/>
    <col min="4" max="4" width="9.5546875" bestFit="1" customWidth="1"/>
    <col min="6" max="6" width="10.44140625" customWidth="1"/>
    <col min="7" max="7" width="39.6640625" customWidth="1"/>
  </cols>
  <sheetData>
    <row r="1" spans="1:7" x14ac:dyDescent="0.3">
      <c r="A1" s="1"/>
      <c r="B1" s="1"/>
      <c r="C1" s="1"/>
      <c r="D1" s="1"/>
      <c r="E1" s="1"/>
      <c r="F1" s="33" t="s">
        <v>32</v>
      </c>
      <c r="G1" s="33"/>
    </row>
    <row r="2" spans="1:7" x14ac:dyDescent="0.3">
      <c r="A2" s="1"/>
      <c r="B2" s="1"/>
      <c r="C2" s="1"/>
      <c r="D2" s="1"/>
      <c r="E2" s="1"/>
      <c r="F2" s="33"/>
      <c r="G2" s="33"/>
    </row>
    <row r="3" spans="1:7" ht="13.95" customHeight="1" x14ac:dyDescent="0.3">
      <c r="A3" s="1"/>
      <c r="B3" s="1"/>
      <c r="C3" s="1"/>
      <c r="D3" s="1"/>
      <c r="E3" s="1"/>
      <c r="F3" s="33"/>
      <c r="G3" s="33"/>
    </row>
    <row r="4" spans="1:7" ht="18.600000000000001" customHeight="1" x14ac:dyDescent="0.3">
      <c r="A4" s="40" t="s">
        <v>33</v>
      </c>
      <c r="B4" s="40"/>
      <c r="C4" s="40"/>
      <c r="D4" s="40"/>
      <c r="E4" s="40"/>
      <c r="F4" s="40"/>
      <c r="G4" s="40"/>
    </row>
    <row r="5" spans="1:7" x14ac:dyDescent="0.3">
      <c r="A5" s="34" t="s">
        <v>0</v>
      </c>
      <c r="B5" s="34" t="s">
        <v>1</v>
      </c>
      <c r="C5" s="36" t="s">
        <v>2</v>
      </c>
      <c r="D5" s="37"/>
      <c r="E5" s="37"/>
      <c r="F5" s="37"/>
      <c r="G5" s="38" t="s">
        <v>3</v>
      </c>
    </row>
    <row r="6" spans="1:7" ht="43.95" customHeight="1" x14ac:dyDescent="0.3">
      <c r="A6" s="35"/>
      <c r="B6" s="35"/>
      <c r="C6" s="11">
        <v>2024</v>
      </c>
      <c r="D6" s="11">
        <v>2025</v>
      </c>
      <c r="E6" s="11">
        <v>2026</v>
      </c>
      <c r="F6" s="11">
        <v>2027</v>
      </c>
      <c r="G6" s="39"/>
    </row>
    <row r="7" spans="1:7" x14ac:dyDescent="0.3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</row>
    <row r="8" spans="1:7" x14ac:dyDescent="0.3">
      <c r="A8" s="42" t="s">
        <v>6</v>
      </c>
      <c r="B8" s="43"/>
      <c r="C8" s="43"/>
      <c r="D8" s="43"/>
      <c r="E8" s="43"/>
      <c r="F8" s="43"/>
      <c r="G8" s="44"/>
    </row>
    <row r="9" spans="1:7" ht="27.6" x14ac:dyDescent="0.3">
      <c r="A9" s="16" t="s">
        <v>4</v>
      </c>
      <c r="B9" s="17" t="s">
        <v>5</v>
      </c>
      <c r="C9" s="17">
        <v>383.5</v>
      </c>
      <c r="D9" s="17">
        <v>331.9</v>
      </c>
      <c r="E9" s="27">
        <f>D9*1.045</f>
        <v>346.83549999999997</v>
      </c>
      <c r="F9" s="27">
        <f>E9*1.045</f>
        <v>362.44309749999996</v>
      </c>
      <c r="G9" s="46" t="s">
        <v>10</v>
      </c>
    </row>
    <row r="10" spans="1:7" x14ac:dyDescent="0.3">
      <c r="A10" s="17" t="s">
        <v>7</v>
      </c>
      <c r="B10" s="17" t="s">
        <v>5</v>
      </c>
      <c r="C10" s="17"/>
      <c r="D10" s="17">
        <v>142.19999999999999</v>
      </c>
      <c r="E10" s="27">
        <f>D10*1.045</f>
        <v>148.59899999999999</v>
      </c>
      <c r="F10" s="27">
        <f>E10*1.045</f>
        <v>155.28595499999997</v>
      </c>
      <c r="G10" s="47"/>
    </row>
    <row r="11" spans="1:7" ht="27.6" x14ac:dyDescent="0.3">
      <c r="A11" s="16" t="s">
        <v>8</v>
      </c>
      <c r="B11" s="17" t="s">
        <v>5</v>
      </c>
      <c r="C11" s="17">
        <v>10</v>
      </c>
      <c r="D11" s="17"/>
      <c r="E11" s="17"/>
      <c r="F11" s="17"/>
      <c r="G11" s="47"/>
    </row>
    <row r="12" spans="1:7" ht="17.399999999999999" customHeight="1" x14ac:dyDescent="0.3">
      <c r="A12" s="15" t="s">
        <v>24</v>
      </c>
      <c r="B12" s="13" t="s">
        <v>5</v>
      </c>
      <c r="C12" s="14"/>
      <c r="D12" s="17">
        <f>3.4+142+147.6+79.82-0.04</f>
        <v>372.78</v>
      </c>
      <c r="E12" s="28">
        <f>D12*1.045</f>
        <v>389.55509999999992</v>
      </c>
      <c r="F12" s="28">
        <f>E12*1.045</f>
        <v>407.08507949999989</v>
      </c>
      <c r="G12" s="47"/>
    </row>
    <row r="13" spans="1:7" ht="16.95" customHeight="1" x14ac:dyDescent="0.3">
      <c r="A13" s="55" t="s">
        <v>29</v>
      </c>
      <c r="B13" s="13" t="s">
        <v>30</v>
      </c>
      <c r="C13" s="14"/>
      <c r="D13" s="14"/>
      <c r="E13" s="14"/>
      <c r="F13" s="14"/>
      <c r="G13" s="18"/>
    </row>
    <row r="14" spans="1:7" ht="24.6" customHeight="1" x14ac:dyDescent="0.3">
      <c r="A14" s="56"/>
      <c r="B14" s="13" t="s">
        <v>5</v>
      </c>
      <c r="C14" s="14"/>
      <c r="D14" s="14"/>
      <c r="E14" s="14"/>
      <c r="F14" s="14"/>
      <c r="G14" s="18"/>
    </row>
    <row r="15" spans="1:7" ht="17.399999999999999" customHeight="1" x14ac:dyDescent="0.3">
      <c r="A15" s="7" t="s">
        <v>16</v>
      </c>
      <c r="B15" s="4"/>
      <c r="C15" s="8">
        <f>SUM(C9:C14)</f>
        <v>393.5</v>
      </c>
      <c r="D15" s="8">
        <f>D9+D10+D11+D12+D13+D14</f>
        <v>846.87999999999988</v>
      </c>
      <c r="E15" s="29">
        <f>SUM(E9:E12)</f>
        <v>884.98959999999988</v>
      </c>
      <c r="F15" s="29">
        <f>SUM(F9:F12)</f>
        <v>924.81413199999986</v>
      </c>
      <c r="G15" s="9"/>
    </row>
    <row r="16" spans="1:7" x14ac:dyDescent="0.3">
      <c r="A16" s="36" t="s">
        <v>9</v>
      </c>
      <c r="B16" s="37"/>
      <c r="C16" s="37"/>
      <c r="D16" s="37"/>
      <c r="E16" s="37"/>
      <c r="F16" s="37"/>
      <c r="G16" s="45"/>
    </row>
    <row r="17" spans="1:7" ht="44.4" customHeight="1" x14ac:dyDescent="0.3">
      <c r="A17" s="16" t="s">
        <v>25</v>
      </c>
      <c r="B17" s="17" t="s">
        <v>5</v>
      </c>
      <c r="C17" s="17">
        <v>81</v>
      </c>
      <c r="D17" s="17">
        <v>174.5</v>
      </c>
      <c r="E17" s="27">
        <f>D17*1.045</f>
        <v>182.35249999999999</v>
      </c>
      <c r="F17" s="27">
        <f>E17*1.045</f>
        <v>190.55836249999999</v>
      </c>
      <c r="G17" s="46" t="s">
        <v>17</v>
      </c>
    </row>
    <row r="18" spans="1:7" ht="27.6" x14ac:dyDescent="0.3">
      <c r="A18" s="16" t="s">
        <v>11</v>
      </c>
      <c r="B18" s="17" t="s">
        <v>5</v>
      </c>
      <c r="C18" s="17">
        <v>51</v>
      </c>
      <c r="D18" s="17">
        <v>129.1</v>
      </c>
      <c r="E18" s="27">
        <f>D19+D18*1.045</f>
        <v>445.94949999999994</v>
      </c>
      <c r="F18" s="27">
        <f>E18*1.045</f>
        <v>466.01722749999993</v>
      </c>
      <c r="G18" s="47"/>
    </row>
    <row r="19" spans="1:7" x14ac:dyDescent="0.3">
      <c r="A19" s="16"/>
      <c r="B19" s="17" t="s">
        <v>28</v>
      </c>
      <c r="C19" s="17"/>
      <c r="D19" s="17">
        <f>310.14+0.9</f>
        <v>311.03999999999996</v>
      </c>
      <c r="E19" s="17"/>
      <c r="F19" s="17"/>
      <c r="G19" s="47"/>
    </row>
    <row r="20" spans="1:7" ht="69" x14ac:dyDescent="0.3">
      <c r="A20" s="16" t="s">
        <v>12</v>
      </c>
      <c r="B20" s="17" t="s">
        <v>5</v>
      </c>
      <c r="C20" s="17"/>
      <c r="D20" s="17"/>
      <c r="E20" s="17"/>
      <c r="F20" s="17"/>
      <c r="G20" s="47"/>
    </row>
    <row r="21" spans="1:7" ht="15.6" customHeight="1" x14ac:dyDescent="0.3">
      <c r="A21" s="57" t="s">
        <v>35</v>
      </c>
      <c r="B21" s="17" t="s">
        <v>30</v>
      </c>
      <c r="C21" s="17"/>
      <c r="D21" s="17">
        <v>13</v>
      </c>
      <c r="E21" s="17"/>
      <c r="F21" s="17"/>
      <c r="G21" s="47"/>
    </row>
    <row r="22" spans="1:7" x14ac:dyDescent="0.3">
      <c r="A22" s="58"/>
      <c r="B22" s="17" t="s">
        <v>5</v>
      </c>
      <c r="C22" s="17"/>
      <c r="D22" s="17"/>
      <c r="E22" s="17"/>
      <c r="F22" s="17"/>
      <c r="G22" s="47"/>
    </row>
    <row r="23" spans="1:7" ht="16.2" customHeight="1" x14ac:dyDescent="0.3">
      <c r="A23" s="59" t="s">
        <v>34</v>
      </c>
      <c r="B23" s="17" t="s">
        <v>30</v>
      </c>
      <c r="C23" s="17"/>
      <c r="D23" s="17">
        <f>2000-98.87</f>
        <v>1901.13</v>
      </c>
      <c r="E23" s="17"/>
      <c r="F23" s="17"/>
      <c r="G23" s="47"/>
    </row>
    <row r="24" spans="1:7" ht="37.950000000000003" customHeight="1" x14ac:dyDescent="0.3">
      <c r="A24" s="60"/>
      <c r="B24" s="17" t="s">
        <v>5</v>
      </c>
      <c r="C24" s="17"/>
      <c r="D24" s="17">
        <v>98.87</v>
      </c>
      <c r="E24" s="17"/>
      <c r="F24" s="17"/>
      <c r="G24" s="47"/>
    </row>
    <row r="25" spans="1:7" x14ac:dyDescent="0.3">
      <c r="A25" s="10" t="s">
        <v>16</v>
      </c>
      <c r="B25" s="4"/>
      <c r="C25" s="8">
        <f>SUM(C17:C24)</f>
        <v>132</v>
      </c>
      <c r="D25" s="8">
        <f>D17+D18+D19+D20+D21+D22+D23+D24</f>
        <v>2627.64</v>
      </c>
      <c r="E25" s="29">
        <f>SUM(E17:E24)</f>
        <v>628.30199999999991</v>
      </c>
      <c r="F25" s="29">
        <f>SUM(F17:F24)</f>
        <v>656.57558999999992</v>
      </c>
      <c r="G25" s="48"/>
    </row>
    <row r="26" spans="1:7" x14ac:dyDescent="0.3">
      <c r="A26" s="36" t="s">
        <v>13</v>
      </c>
      <c r="B26" s="37"/>
      <c r="C26" s="37"/>
      <c r="D26" s="37"/>
      <c r="E26" s="37"/>
      <c r="F26" s="37"/>
      <c r="G26" s="45"/>
    </row>
    <row r="27" spans="1:7" ht="165.6" x14ac:dyDescent="0.3">
      <c r="A27" s="25" t="s">
        <v>14</v>
      </c>
      <c r="B27" s="17" t="s">
        <v>5</v>
      </c>
      <c r="C27" s="17">
        <v>106.7</v>
      </c>
      <c r="D27" s="17">
        <v>183.9</v>
      </c>
      <c r="E27" s="27">
        <f>D27*1.045</f>
        <v>192.1755</v>
      </c>
      <c r="F27" s="27">
        <f>E27*1.045</f>
        <v>200.8233975</v>
      </c>
      <c r="G27" s="46" t="s">
        <v>18</v>
      </c>
    </row>
    <row r="28" spans="1:7" ht="27.6" x14ac:dyDescent="0.3">
      <c r="A28" s="13" t="s">
        <v>15</v>
      </c>
      <c r="B28" s="14" t="s">
        <v>5</v>
      </c>
      <c r="C28" s="14">
        <v>51.3</v>
      </c>
      <c r="D28" s="14">
        <v>32.799999999999997</v>
      </c>
      <c r="E28" s="28">
        <f>D28*1.045</f>
        <v>34.275999999999996</v>
      </c>
      <c r="F28" s="28">
        <f>E28*1.045</f>
        <v>35.818419999999996</v>
      </c>
      <c r="G28" s="47"/>
    </row>
    <row r="29" spans="1:7" x14ac:dyDescent="0.3">
      <c r="A29" s="16" t="s">
        <v>26</v>
      </c>
      <c r="B29" s="17" t="s">
        <v>5</v>
      </c>
      <c r="C29" s="17"/>
      <c r="D29" s="17"/>
      <c r="E29" s="17"/>
      <c r="F29" s="17"/>
      <c r="G29" s="12"/>
    </row>
    <row r="30" spans="1:7" x14ac:dyDescent="0.3">
      <c r="A30" s="16" t="s">
        <v>31</v>
      </c>
      <c r="B30" s="17" t="s">
        <v>5</v>
      </c>
      <c r="C30" s="17"/>
      <c r="D30" s="17"/>
      <c r="E30" s="17"/>
      <c r="F30" s="17"/>
      <c r="G30" s="26"/>
    </row>
    <row r="31" spans="1:7" x14ac:dyDescent="0.3">
      <c r="A31" s="2" t="s">
        <v>16</v>
      </c>
      <c r="B31" s="2"/>
      <c r="C31" s="2">
        <f>SUM(C27:C28)</f>
        <v>158</v>
      </c>
      <c r="D31" s="2">
        <f>SUM(D27:D28)</f>
        <v>216.7</v>
      </c>
      <c r="E31" s="30">
        <f>SUM(E27:E28)</f>
        <v>226.45150000000001</v>
      </c>
      <c r="F31" s="30">
        <f>SUM(F27:F28)</f>
        <v>236.6418175</v>
      </c>
      <c r="G31" s="5"/>
    </row>
    <row r="32" spans="1:7" x14ac:dyDescent="0.3">
      <c r="A32" s="53" t="s">
        <v>27</v>
      </c>
      <c r="B32" s="53"/>
      <c r="C32" s="53"/>
      <c r="D32" s="53"/>
      <c r="E32" s="53"/>
      <c r="F32" s="53"/>
      <c r="G32" s="54"/>
    </row>
    <row r="33" spans="1:7" ht="42.6" customHeight="1" x14ac:dyDescent="0.3">
      <c r="A33" s="13" t="s">
        <v>36</v>
      </c>
      <c r="B33" s="14" t="s">
        <v>28</v>
      </c>
      <c r="C33" s="14">
        <v>0</v>
      </c>
      <c r="D33" s="14">
        <v>8322</v>
      </c>
      <c r="E33" s="14">
        <v>0</v>
      </c>
      <c r="F33" s="14">
        <v>0</v>
      </c>
      <c r="G33" s="5"/>
    </row>
    <row r="34" spans="1:7" ht="42.6" customHeight="1" x14ac:dyDescent="0.3">
      <c r="A34" s="13" t="s">
        <v>37</v>
      </c>
      <c r="B34" s="14"/>
      <c r="C34" s="14"/>
      <c r="D34" s="14">
        <f>4006+994</f>
        <v>5000</v>
      </c>
      <c r="E34" s="14"/>
      <c r="F34" s="14"/>
      <c r="G34" s="5"/>
    </row>
    <row r="35" spans="1:7" x14ac:dyDescent="0.3">
      <c r="A35" s="20" t="s">
        <v>16</v>
      </c>
      <c r="B35" s="19"/>
      <c r="C35" s="6">
        <v>0</v>
      </c>
      <c r="D35" s="6">
        <f>D33+D34</f>
        <v>13322</v>
      </c>
      <c r="E35" s="6">
        <v>0</v>
      </c>
      <c r="F35" s="6">
        <v>0</v>
      </c>
      <c r="G35" s="5"/>
    </row>
    <row r="36" spans="1:7" ht="15" thickBot="1" x14ac:dyDescent="0.35">
      <c r="A36" s="21" t="s">
        <v>19</v>
      </c>
      <c r="B36" s="22"/>
      <c r="C36" s="23">
        <f>C35+C31+C25+C15</f>
        <v>683.5</v>
      </c>
      <c r="D36" s="31">
        <f>D37</f>
        <v>17013.22</v>
      </c>
      <c r="E36" s="31">
        <f>E31+E25+E15</f>
        <v>1739.7430999999997</v>
      </c>
      <c r="F36" s="23">
        <f>F31+F25+F15</f>
        <v>1818.0315394999998</v>
      </c>
      <c r="G36" s="31">
        <f>C36+D36+E36+F36</f>
        <v>21254.494639500001</v>
      </c>
    </row>
    <row r="37" spans="1:7" ht="15" thickBot="1" x14ac:dyDescent="0.35">
      <c r="A37" s="49" t="s">
        <v>20</v>
      </c>
      <c r="B37" s="50"/>
      <c r="C37" s="24"/>
      <c r="D37" s="24">
        <f>D35+D31+D25+D15</f>
        <v>17013.22</v>
      </c>
      <c r="E37" s="24"/>
      <c r="F37" s="24"/>
      <c r="G37" s="24"/>
    </row>
    <row r="38" spans="1:7" ht="15" thickBot="1" x14ac:dyDescent="0.35">
      <c r="A38" s="49" t="s">
        <v>22</v>
      </c>
      <c r="B38" s="50"/>
      <c r="C38" s="23">
        <f>C21</f>
        <v>0</v>
      </c>
      <c r="D38" s="23">
        <f>D23+D13</f>
        <v>1901.13</v>
      </c>
      <c r="E38" s="23">
        <v>0</v>
      </c>
      <c r="F38" s="23">
        <v>0</v>
      </c>
      <c r="G38" s="23">
        <f>C38+D38+E38+F38</f>
        <v>1901.13</v>
      </c>
    </row>
    <row r="39" spans="1:7" x14ac:dyDescent="0.3">
      <c r="A39" s="51" t="s">
        <v>23</v>
      </c>
      <c r="B39" s="52"/>
      <c r="C39" s="23">
        <v>0</v>
      </c>
      <c r="D39" s="23">
        <f>D35+D19</f>
        <v>13633.04</v>
      </c>
      <c r="E39" s="23">
        <v>0</v>
      </c>
      <c r="F39" s="23">
        <v>0</v>
      </c>
      <c r="G39" s="23">
        <f>D39</f>
        <v>13633.04</v>
      </c>
    </row>
    <row r="40" spans="1:7" x14ac:dyDescent="0.3">
      <c r="A40" s="41" t="s">
        <v>21</v>
      </c>
      <c r="B40" s="41"/>
      <c r="C40" s="23">
        <f>C36-C38</f>
        <v>683.5</v>
      </c>
      <c r="D40" s="23">
        <f>D9+D10+D12+D17+D18+D21+D24+D27+D28</f>
        <v>1479.05</v>
      </c>
      <c r="E40" s="31">
        <f>E36</f>
        <v>1739.7430999999997</v>
      </c>
      <c r="F40" s="31">
        <f>F36</f>
        <v>1818.0315394999998</v>
      </c>
      <c r="G40" s="31">
        <f>C40+D40+E40+F40</f>
        <v>5720.3246394999996</v>
      </c>
    </row>
    <row r="41" spans="1:7" x14ac:dyDescent="0.3">
      <c r="A41" s="32" t="s">
        <v>38</v>
      </c>
      <c r="B41" s="32"/>
      <c r="C41" s="32"/>
      <c r="D41" s="32"/>
      <c r="E41" s="32"/>
      <c r="F41" s="32"/>
      <c r="G41" s="32"/>
    </row>
  </sheetData>
  <mergeCells count="21">
    <mergeCell ref="A39:B39"/>
    <mergeCell ref="A32:G32"/>
    <mergeCell ref="A13:A14"/>
    <mergeCell ref="A21:A22"/>
    <mergeCell ref="A23:A24"/>
    <mergeCell ref="A41:G41"/>
    <mergeCell ref="F1:G3"/>
    <mergeCell ref="A5:A6"/>
    <mergeCell ref="B5:B6"/>
    <mergeCell ref="C5:F5"/>
    <mergeCell ref="G5:G6"/>
    <mergeCell ref="A4:G4"/>
    <mergeCell ref="A40:B40"/>
    <mergeCell ref="A8:G8"/>
    <mergeCell ref="A16:G16"/>
    <mergeCell ref="G9:G12"/>
    <mergeCell ref="A26:G26"/>
    <mergeCell ref="G27:G28"/>
    <mergeCell ref="G17:G25"/>
    <mergeCell ref="A37:B37"/>
    <mergeCell ref="A38:B3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2026-03-31T02:10:23Z</dcterms:modified>
</cp:coreProperties>
</file>